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690" windowWidth="18600" windowHeight="9450"/>
  </bookViews>
  <sheets>
    <sheet name="итог" sheetId="1" r:id="rId1"/>
    <sheet name="э1" sheetId="2" r:id="rId2"/>
    <sheet name="э2" sheetId="3" r:id="rId3"/>
    <sheet name="э3" sheetId="4" r:id="rId4"/>
    <sheet name="э4" sheetId="5" r:id="rId5"/>
    <sheet name="э5" sheetId="6" r:id="rId6"/>
    <sheet name="э6" sheetId="7" r:id="rId7"/>
    <sheet name="э7" sheetId="8" r:id="rId8"/>
    <sheet name="вр" sheetId="9" r:id="rId9"/>
    <sheet name="э8" sheetId="10" r:id="rId10"/>
    <sheet name="связки" sheetId="11" r:id="rId11"/>
  </sheets>
  <calcPr calcId="125725"/>
</workbook>
</file>

<file path=xl/calcChain.xml><?xml version="1.0" encoding="utf-8"?>
<calcChain xmlns="http://schemas.openxmlformats.org/spreadsheetml/2006/main">
  <c r="B5" i="11"/>
  <c r="B4"/>
  <c r="B3"/>
  <c r="H2"/>
  <c r="E9" s="1"/>
  <c r="G2"/>
  <c r="B2"/>
  <c r="B5" i="10"/>
  <c r="B4"/>
  <c r="B3"/>
  <c r="G2"/>
  <c r="F2"/>
  <c r="B2"/>
  <c r="B5" i="9"/>
  <c r="B4"/>
  <c r="B3"/>
  <c r="G2"/>
  <c r="F2"/>
  <c r="E2"/>
  <c r="B2"/>
  <c r="B5" i="8"/>
  <c r="B4"/>
  <c r="B3"/>
  <c r="G2"/>
  <c r="F2"/>
  <c r="B2"/>
  <c r="B5" i="7"/>
  <c r="B4"/>
  <c r="B3"/>
  <c r="G2"/>
  <c r="F2"/>
  <c r="B2"/>
  <c r="B5" i="6"/>
  <c r="B4"/>
  <c r="B3"/>
  <c r="G2"/>
  <c r="F2"/>
  <c r="E2"/>
  <c r="B2"/>
  <c r="B5" i="5"/>
  <c r="B4"/>
  <c r="B3"/>
  <c r="G2"/>
  <c r="F2"/>
  <c r="E2"/>
  <c r="B2"/>
  <c r="B5" i="4"/>
  <c r="B4"/>
  <c r="B3"/>
  <c r="G2"/>
  <c r="F2"/>
  <c r="E2"/>
  <c r="B2"/>
  <c r="B5" i="3"/>
  <c r="B4"/>
  <c r="B3"/>
  <c r="G2"/>
  <c r="F2"/>
  <c r="B2"/>
  <c r="B5" i="2"/>
  <c r="B4"/>
  <c r="B3"/>
  <c r="G2"/>
  <c r="F2"/>
  <c r="E2"/>
  <c r="B2"/>
  <c r="I4" i="1"/>
  <c r="K3"/>
  <c r="I3"/>
  <c r="H3"/>
  <c r="K2"/>
  <c r="J2"/>
  <c r="I2"/>
  <c r="H2"/>
  <c r="G2"/>
  <c r="F2"/>
  <c r="E2"/>
  <c r="D2"/>
  <c r="C2"/>
  <c r="L2" s="1"/>
  <c r="E3" i="2" l="1"/>
  <c r="C3" i="1" s="1"/>
  <c r="E4" i="2"/>
  <c r="C4" i="1" s="1"/>
  <c r="E5" i="2"/>
  <c r="C5" i="1" s="1"/>
  <c r="E3" i="3"/>
  <c r="D3" i="1" s="1"/>
  <c r="E4" i="3"/>
  <c r="D4" i="1" s="1"/>
  <c r="E5" i="3"/>
  <c r="D5" i="1" s="1"/>
  <c r="E3" i="4"/>
  <c r="E3" i="1" s="1"/>
  <c r="E4" i="4"/>
  <c r="E4" i="1" s="1"/>
  <c r="E5" i="4"/>
  <c r="E5" i="1" s="1"/>
  <c r="E3" i="5"/>
  <c r="F3" i="1" s="1"/>
  <c r="E4" i="5"/>
  <c r="F4" i="1" s="1"/>
  <c r="E5" i="5"/>
  <c r="F5" i="1" s="1"/>
  <c r="E3" i="6"/>
  <c r="G3" i="1" s="1"/>
  <c r="E4" i="6"/>
  <c r="G4" i="1" s="1"/>
  <c r="E5" i="6"/>
  <c r="G5" i="1" s="1"/>
  <c r="E4" i="7"/>
  <c r="H4" i="1" s="1"/>
  <c r="E5" i="7"/>
  <c r="H5" i="1" s="1"/>
  <c r="E5" i="8"/>
  <c r="I5" i="1" s="1"/>
  <c r="E3" i="9"/>
  <c r="J3" i="1" s="1"/>
  <c r="E4" i="9"/>
  <c r="J4" i="1" s="1"/>
  <c r="E5" i="9"/>
  <c r="J5" i="1" s="1"/>
  <c r="E4" i="10"/>
  <c r="K4" i="1" s="1"/>
  <c r="E5" i="10"/>
  <c r="K5" i="1" s="1"/>
  <c r="E4" i="11"/>
  <c r="E5"/>
  <c r="E6"/>
  <c r="E7"/>
  <c r="E8"/>
  <c r="F8" s="1"/>
  <c r="F4" l="1"/>
  <c r="F3"/>
  <c r="F2"/>
  <c r="F7"/>
  <c r="F6"/>
  <c r="F5"/>
  <c r="L5" i="1"/>
  <c r="L4"/>
  <c r="L3"/>
  <c r="F9" i="11"/>
  <c r="M3" i="1" l="1"/>
  <c r="M2"/>
  <c r="M4"/>
  <c r="M5"/>
</calcChain>
</file>

<file path=xl/sharedStrings.xml><?xml version="1.0" encoding="utf-8"?>
<sst xmlns="http://schemas.openxmlformats.org/spreadsheetml/2006/main" count="97" uniqueCount="27">
  <si>
    <t>N</t>
  </si>
  <si>
    <t>команда</t>
  </si>
  <si>
    <t>этап1</t>
  </si>
  <si>
    <t>этап2</t>
  </si>
  <si>
    <t>этап3</t>
  </si>
  <si>
    <t>этап4</t>
  </si>
  <si>
    <t>этап5</t>
  </si>
  <si>
    <t>этап6</t>
  </si>
  <si>
    <t>этап7</t>
  </si>
  <si>
    <t>время</t>
  </si>
  <si>
    <t>этап8</t>
  </si>
  <si>
    <t>результат</t>
  </si>
  <si>
    <t>место</t>
  </si>
  <si>
    <t>Абрис1</t>
  </si>
  <si>
    <t>Абрис2</t>
  </si>
  <si>
    <t>АбрисМ</t>
  </si>
  <si>
    <t>Школа Каякинга</t>
  </si>
  <si>
    <t>к1</t>
  </si>
  <si>
    <t>к2</t>
  </si>
  <si>
    <t>к_вр</t>
  </si>
  <si>
    <t>штрафы</t>
  </si>
  <si>
    <t>лучшее время</t>
  </si>
  <si>
    <t>коэффициент</t>
  </si>
  <si>
    <t>кв</t>
  </si>
  <si>
    <t>снятие</t>
  </si>
  <si>
    <t>н.ст.</t>
  </si>
  <si>
    <t>команда/связка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</si>
</sst>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color rgb="FFFF0000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horizontal="center" wrapText="1"/>
    </xf>
    <xf numFmtId="4" fontId="2" fillId="4" borderId="0" xfId="0" applyNumberFormat="1" applyFont="1" applyFill="1" applyAlignment="1">
      <alignment horizontal="center" wrapText="1"/>
    </xf>
    <xf numFmtId="4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0" fillId="5" borderId="0" xfId="0" applyNumberFormat="1" applyFill="1" applyAlignment="1">
      <alignment horizontal="center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>
      <selection activeCell="F21" sqref="F21"/>
    </sheetView>
  </sheetViews>
  <sheetFormatPr defaultColWidth="9.140625" defaultRowHeight="12.75" customHeight="1"/>
  <cols>
    <col min="1" max="1" width="1.5703125" customWidth="1"/>
    <col min="2" max="2" width="12.28515625" customWidth="1"/>
    <col min="10" max="10" width="9.28515625" customWidth="1"/>
    <col min="11" max="11" width="8.5703125" customWidth="1"/>
    <col min="12" max="12" width="9.28515625" customWidth="1"/>
    <col min="13" max="13" width="5.85546875" customWidth="1"/>
  </cols>
  <sheetData>
    <row r="1" spans="1:22" ht="1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/>
      <c r="O1" s="8"/>
      <c r="P1" s="8"/>
      <c r="Q1" s="8"/>
      <c r="R1" s="8"/>
      <c r="S1" s="8"/>
      <c r="T1" s="8"/>
      <c r="U1" s="8"/>
      <c r="V1" s="8"/>
    </row>
    <row r="2" spans="1:22" ht="12.75" customHeight="1">
      <c r="A2">
        <v>1</v>
      </c>
      <c r="B2" s="2" t="s">
        <v>13</v>
      </c>
      <c r="C2" s="7">
        <f>э1!E2</f>
        <v>71.333333333333329</v>
      </c>
      <c r="D2" s="7">
        <f>э2!E2</f>
        <v>0</v>
      </c>
      <c r="E2" s="7">
        <f>э3!E2</f>
        <v>48.382099827882961</v>
      </c>
      <c r="F2" s="7">
        <f>э4!E2</f>
        <v>23</v>
      </c>
      <c r="G2" s="7">
        <f>э5!E2</f>
        <v>112.5</v>
      </c>
      <c r="H2" s="7">
        <f>э6!E2</f>
        <v>0</v>
      </c>
      <c r="I2" s="7">
        <f>э7!E2</f>
        <v>0</v>
      </c>
      <c r="J2" s="7">
        <f>вр!E2</f>
        <v>27.600574712643677</v>
      </c>
      <c r="K2" s="7">
        <f>э8!E2</f>
        <v>0</v>
      </c>
      <c r="L2" s="4">
        <f>SUM(C2:K2)</f>
        <v>282.81600787385997</v>
      </c>
      <c r="M2" s="3">
        <f>RANK(L2, $L$2:$L$5)</f>
        <v>4</v>
      </c>
    </row>
    <row r="3" spans="1:22" ht="12.75" customHeight="1">
      <c r="A3">
        <v>2</v>
      </c>
      <c r="B3" s="2" t="s">
        <v>14</v>
      </c>
      <c r="C3" s="7">
        <f>э1!E3</f>
        <v>70.371428571428567</v>
      </c>
      <c r="D3" s="7">
        <f>э2!E3</f>
        <v>115</v>
      </c>
      <c r="E3" s="7">
        <f>э3!E3</f>
        <v>75.099630996309969</v>
      </c>
      <c r="F3" s="7">
        <f>э4!E3</f>
        <v>116</v>
      </c>
      <c r="G3" s="7">
        <f>э5!E3</f>
        <v>120</v>
      </c>
      <c r="H3" s="7">
        <f>э6!E3</f>
        <v>0</v>
      </c>
      <c r="I3" s="7">
        <f>э7!E3</f>
        <v>-120</v>
      </c>
      <c r="J3" s="7">
        <f>вр!E3</f>
        <v>50</v>
      </c>
      <c r="K3" s="7">
        <f>э8!E3</f>
        <v>0</v>
      </c>
      <c r="L3" s="4">
        <f>SUM(C3:K3)</f>
        <v>426.47105956773851</v>
      </c>
      <c r="M3" s="3">
        <f>RANK(L3, $L$2:$L$5)</f>
        <v>3</v>
      </c>
    </row>
    <row r="4" spans="1:22" ht="12.75" customHeight="1">
      <c r="A4">
        <v>3</v>
      </c>
      <c r="B4" s="2" t="s">
        <v>15</v>
      </c>
      <c r="C4" s="7">
        <f>э1!E4</f>
        <v>48.670020120724345</v>
      </c>
      <c r="D4" s="7">
        <f>э2!E4</f>
        <v>94.43207126948775</v>
      </c>
      <c r="E4" s="7">
        <f>э3!E4</f>
        <v>48.533333333333331</v>
      </c>
      <c r="F4" s="7">
        <f>э4!E4</f>
        <v>30.285714285714285</v>
      </c>
      <c r="G4" s="7">
        <f>э5!E4</f>
        <v>90</v>
      </c>
      <c r="H4" s="7">
        <f>э6!E4</f>
        <v>92.875761266747872</v>
      </c>
      <c r="I4" s="7">
        <f>э7!E4</f>
        <v>0</v>
      </c>
      <c r="J4" s="7">
        <f>вр!E4</f>
        <v>32.891019604485919</v>
      </c>
      <c r="K4" s="7">
        <f>э8!E4</f>
        <v>55.387755102040813</v>
      </c>
      <c r="L4" s="4">
        <f>SUM(C4:K4)</f>
        <v>493.07567498253434</v>
      </c>
      <c r="M4" s="3">
        <f>RANK(L4, $L$2:$L$5)</f>
        <v>2</v>
      </c>
    </row>
    <row r="5" spans="1:22" ht="12.75" customHeight="1">
      <c r="A5">
        <v>4</v>
      </c>
      <c r="B5" s="2" t="s">
        <v>16</v>
      </c>
      <c r="C5" s="7">
        <f>э1!E5</f>
        <v>120</v>
      </c>
      <c r="D5" s="7">
        <f>э2!E5</f>
        <v>97.099236641221367</v>
      </c>
      <c r="E5" s="7">
        <f>э3!E5</f>
        <v>119</v>
      </c>
      <c r="F5" s="7">
        <f>э4!E5</f>
        <v>40.636363636363633</v>
      </c>
      <c r="G5" s="7">
        <f>э5!E5</f>
        <v>90</v>
      </c>
      <c r="H5" s="7">
        <f>э6!E5</f>
        <v>120</v>
      </c>
      <c r="I5" s="7">
        <f>э7!E5</f>
        <v>120</v>
      </c>
      <c r="J5" s="7">
        <f>вр!E5</f>
        <v>42.965779467680605</v>
      </c>
      <c r="K5" s="7">
        <f>э8!E5</f>
        <v>70</v>
      </c>
      <c r="L5" s="4">
        <f>SUM(C5:K5)</f>
        <v>819.70137974526563</v>
      </c>
      <c r="M5" s="3">
        <f>RANK(L5, $L$2:$L$5)</f>
        <v>1</v>
      </c>
    </row>
    <row r="8" spans="1:22" ht="12.75" customHeight="1">
      <c r="B8" s="8" t="s">
        <v>17</v>
      </c>
      <c r="C8" s="2">
        <v>120</v>
      </c>
    </row>
    <row r="9" spans="1:22" ht="12.75" customHeight="1">
      <c r="B9" s="8" t="s">
        <v>18</v>
      </c>
      <c r="C9" s="2">
        <v>80</v>
      </c>
    </row>
    <row r="10" spans="1:22" ht="12.75" customHeight="1">
      <c r="B10" s="8" t="s">
        <v>19</v>
      </c>
      <c r="C10" s="2">
        <v>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9" sqref="E19"/>
    </sheetView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12.7109375" customWidth="1"/>
    <col min="7" max="7" width="14.28515625" customWidth="1"/>
  </cols>
  <sheetData>
    <row r="1" spans="1:7" ht="12.75" customHeight="1">
      <c r="A1" t="s">
        <v>0</v>
      </c>
      <c r="B1" t="s">
        <v>1</v>
      </c>
      <c r="C1" t="s">
        <v>9</v>
      </c>
      <c r="D1" t="s">
        <v>20</v>
      </c>
      <c r="E1" t="s">
        <v>11</v>
      </c>
      <c r="F1" t="s">
        <v>21</v>
      </c>
      <c r="G1" t="s">
        <v>22</v>
      </c>
    </row>
    <row r="2" spans="1:7" ht="12.75" customHeight="1">
      <c r="A2">
        <v>1</v>
      </c>
      <c r="B2" s="1" t="str">
        <f>итог!B2</f>
        <v>Абрис1</v>
      </c>
      <c r="C2" s="2">
        <v>1000</v>
      </c>
      <c r="D2" s="2"/>
      <c r="E2" s="5">
        <v>0</v>
      </c>
      <c r="F2" s="6">
        <f>MIN(C2:C5)</f>
        <v>564</v>
      </c>
      <c r="G2" s="1">
        <f>итог!C9</f>
        <v>80</v>
      </c>
    </row>
    <row r="3" spans="1:7" ht="12.75" customHeight="1">
      <c r="A3">
        <v>2</v>
      </c>
      <c r="B3" s="1" t="str">
        <f>итог!B3</f>
        <v>Абрис2</v>
      </c>
      <c r="C3" s="2">
        <v>1000</v>
      </c>
      <c r="D3" s="2"/>
      <c r="E3" s="5">
        <v>0</v>
      </c>
      <c r="F3" s="6"/>
    </row>
    <row r="4" spans="1:7" ht="12.75" customHeight="1">
      <c r="A4">
        <v>3</v>
      </c>
      <c r="B4" s="1" t="str">
        <f>итог!B4</f>
        <v>АбрисМ</v>
      </c>
      <c r="C4" s="2">
        <v>735</v>
      </c>
      <c r="D4" s="2">
        <v>6</v>
      </c>
      <c r="E4" s="5">
        <f t="shared" ref="E4:E5" si="0">(($G$2*$F$2)/C4)-D4</f>
        <v>55.387755102040813</v>
      </c>
      <c r="F4" s="6"/>
    </row>
    <row r="5" spans="1:7" ht="12.75" customHeight="1">
      <c r="A5">
        <v>4</v>
      </c>
      <c r="B5" s="1" t="str">
        <f>итог!B5</f>
        <v>Школа Каякинга</v>
      </c>
      <c r="C5" s="2">
        <v>564</v>
      </c>
      <c r="D5" s="2">
        <v>10</v>
      </c>
      <c r="E5" s="5">
        <f t="shared" si="0"/>
        <v>70</v>
      </c>
      <c r="F5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7" customWidth="1"/>
    <col min="7" max="7" width="12.7109375" customWidth="1"/>
    <col min="8" max="8" width="14.28515625" customWidth="1"/>
  </cols>
  <sheetData>
    <row r="1" spans="1:8" ht="12.75" customHeight="1">
      <c r="A1" t="s">
        <v>0</v>
      </c>
      <c r="B1" t="s">
        <v>26</v>
      </c>
      <c r="C1" t="s">
        <v>9</v>
      </c>
      <c r="D1" t="s">
        <v>20</v>
      </c>
      <c r="E1" t="s">
        <v>11</v>
      </c>
      <c r="F1" t="s">
        <v>12</v>
      </c>
      <c r="G1" t="s">
        <v>21</v>
      </c>
      <c r="H1" t="s">
        <v>22</v>
      </c>
    </row>
    <row r="2" spans="1:8" ht="12.75" customHeight="1">
      <c r="A2">
        <v>1</v>
      </c>
      <c r="B2" s="1" t="str">
        <f>итог!B2</f>
        <v>Абрис1</v>
      </c>
      <c r="C2" s="2"/>
      <c r="D2" s="2"/>
      <c r="E2" s="5">
        <v>0</v>
      </c>
      <c r="F2" s="6">
        <f t="shared" ref="F2:F9" si="0">RANK(E2, $E$2:$E$9)</f>
        <v>7</v>
      </c>
      <c r="G2" s="6">
        <f>MIN(C2:C9)</f>
        <v>564</v>
      </c>
      <c r="H2" s="1">
        <f>итог!C9</f>
        <v>80</v>
      </c>
    </row>
    <row r="3" spans="1:8" ht="12.75" customHeight="1">
      <c r="A3">
        <v>2</v>
      </c>
      <c r="B3" s="1" t="str">
        <f>итог!B3</f>
        <v>Абрис2</v>
      </c>
      <c r="C3" s="2"/>
      <c r="D3" s="2"/>
      <c r="E3" s="5">
        <v>0</v>
      </c>
      <c r="F3" s="6">
        <f t="shared" si="0"/>
        <v>7</v>
      </c>
      <c r="G3" s="6"/>
    </row>
    <row r="4" spans="1:8" ht="12.75" customHeight="1">
      <c r="A4">
        <v>3</v>
      </c>
      <c r="B4" s="1" t="str">
        <f>итог!B4</f>
        <v>АбрисМ</v>
      </c>
      <c r="C4" s="2">
        <v>735</v>
      </c>
      <c r="D4" s="2">
        <v>6</v>
      </c>
      <c r="E4" s="5">
        <f t="shared" ref="E4:E9" si="1">(($H$2*$G$2)/C4)-D4</f>
        <v>55.387755102040813</v>
      </c>
      <c r="F4" s="6">
        <f t="shared" si="0"/>
        <v>3</v>
      </c>
      <c r="G4" s="6"/>
    </row>
    <row r="5" spans="1:8" ht="12.75" customHeight="1">
      <c r="A5">
        <v>4</v>
      </c>
      <c r="B5" s="1" t="str">
        <f>итог!B5</f>
        <v>Школа Каякинга</v>
      </c>
      <c r="C5" s="2">
        <v>564</v>
      </c>
      <c r="D5" s="2">
        <v>10</v>
      </c>
      <c r="E5" s="5">
        <f t="shared" si="1"/>
        <v>70</v>
      </c>
      <c r="F5" s="6">
        <f t="shared" si="0"/>
        <v>1</v>
      </c>
      <c r="G5" s="6"/>
    </row>
    <row r="6" spans="1:8" ht="12.75" customHeight="1">
      <c r="A6">
        <v>5</v>
      </c>
      <c r="B6" s="1">
        <v>10</v>
      </c>
      <c r="C6" s="2">
        <v>1200</v>
      </c>
      <c r="D6" s="2">
        <v>6</v>
      </c>
      <c r="E6" s="5">
        <f t="shared" si="1"/>
        <v>31.6</v>
      </c>
      <c r="F6" s="6">
        <f t="shared" si="0"/>
        <v>5</v>
      </c>
      <c r="G6" s="6"/>
    </row>
    <row r="7" spans="1:8" ht="12.75" customHeight="1">
      <c r="A7">
        <v>6</v>
      </c>
      <c r="B7" s="1">
        <v>12</v>
      </c>
      <c r="C7" s="2">
        <v>848</v>
      </c>
      <c r="D7" s="2">
        <v>0</v>
      </c>
      <c r="E7" s="5">
        <f t="shared" si="1"/>
        <v>53.20754716981132</v>
      </c>
      <c r="F7" s="6">
        <f t="shared" si="0"/>
        <v>4</v>
      </c>
      <c r="G7" s="6"/>
    </row>
    <row r="8" spans="1:8" ht="12.75" customHeight="1">
      <c r="A8">
        <v>7</v>
      </c>
      <c r="B8" s="1">
        <v>15</v>
      </c>
      <c r="C8" s="2">
        <v>641</v>
      </c>
      <c r="D8" s="2">
        <v>9</v>
      </c>
      <c r="E8" s="5">
        <f t="shared" si="1"/>
        <v>61.390015600624025</v>
      </c>
      <c r="F8" s="6">
        <f t="shared" si="0"/>
        <v>2</v>
      </c>
      <c r="G8" s="6"/>
    </row>
    <row r="9" spans="1:8" ht="12.75" customHeight="1">
      <c r="A9">
        <v>8</v>
      </c>
      <c r="B9" s="1">
        <v>18</v>
      </c>
      <c r="C9" s="2">
        <v>1200</v>
      </c>
      <c r="D9" s="2">
        <v>27</v>
      </c>
      <c r="E9" s="5">
        <f t="shared" si="1"/>
        <v>10.600000000000001</v>
      </c>
      <c r="F9" s="6">
        <f t="shared" si="0"/>
        <v>6</v>
      </c>
      <c r="G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9" sqref="E19"/>
    </sheetView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12.7109375" customWidth="1"/>
    <col min="7" max="7" width="14.28515625" customWidth="1"/>
  </cols>
  <sheetData>
    <row r="1" spans="1:7" ht="12.75" customHeight="1">
      <c r="A1" t="s">
        <v>0</v>
      </c>
      <c r="B1" t="s">
        <v>1</v>
      </c>
      <c r="C1" t="s">
        <v>9</v>
      </c>
      <c r="D1" t="s">
        <v>20</v>
      </c>
      <c r="E1" t="s">
        <v>11</v>
      </c>
      <c r="F1" t="s">
        <v>21</v>
      </c>
      <c r="G1" t="s">
        <v>22</v>
      </c>
    </row>
    <row r="2" spans="1:7" ht="12.75" customHeight="1">
      <c r="A2">
        <v>1</v>
      </c>
      <c r="B2" s="1" t="str">
        <f>итог!B2</f>
        <v>Абрис1</v>
      </c>
      <c r="C2" s="2">
        <v>360</v>
      </c>
      <c r="D2" s="2">
        <v>0</v>
      </c>
      <c r="E2" s="5">
        <f t="shared" ref="E2:E5" si="0">(($G$2*$F$2)/C2)-D2</f>
        <v>71.333333333333329</v>
      </c>
      <c r="F2" s="6">
        <f>MIN(C2:C5)</f>
        <v>214</v>
      </c>
      <c r="G2" s="1">
        <f>итог!C8</f>
        <v>120</v>
      </c>
    </row>
    <row r="3" spans="1:7" ht="12.75" customHeight="1">
      <c r="A3">
        <v>2</v>
      </c>
      <c r="B3" s="1" t="str">
        <f>итог!B3</f>
        <v>Абрис2</v>
      </c>
      <c r="C3" s="2">
        <v>350</v>
      </c>
      <c r="D3" s="2">
        <v>3</v>
      </c>
      <c r="E3" s="5">
        <f t="shared" si="0"/>
        <v>70.371428571428567</v>
      </c>
      <c r="F3" s="6"/>
    </row>
    <row r="4" spans="1:7" ht="12.75" customHeight="1">
      <c r="A4">
        <v>3</v>
      </c>
      <c r="B4" s="1" t="str">
        <f>итог!B4</f>
        <v>АбрисМ</v>
      </c>
      <c r="C4" s="2">
        <v>497</v>
      </c>
      <c r="D4" s="2">
        <v>3</v>
      </c>
      <c r="E4" s="5">
        <f t="shared" si="0"/>
        <v>48.670020120724345</v>
      </c>
      <c r="F4" s="6"/>
    </row>
    <row r="5" spans="1:7" ht="12.75" customHeight="1">
      <c r="A5">
        <v>4</v>
      </c>
      <c r="B5" s="1" t="str">
        <f>итог!B5</f>
        <v>Школа Каякинга</v>
      </c>
      <c r="C5" s="2">
        <v>214</v>
      </c>
      <c r="D5" s="2">
        <v>0</v>
      </c>
      <c r="E5" s="5">
        <f t="shared" si="0"/>
        <v>120</v>
      </c>
      <c r="F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9" sqref="E19"/>
    </sheetView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12.7109375" customWidth="1"/>
    <col min="7" max="7" width="14.28515625" customWidth="1"/>
  </cols>
  <sheetData>
    <row r="1" spans="1:7" ht="12.75" customHeight="1">
      <c r="A1" t="s">
        <v>0</v>
      </c>
      <c r="B1" t="s">
        <v>1</v>
      </c>
      <c r="C1" t="s">
        <v>9</v>
      </c>
      <c r="D1" t="s">
        <v>20</v>
      </c>
      <c r="E1" t="s">
        <v>11</v>
      </c>
      <c r="F1" t="s">
        <v>21</v>
      </c>
      <c r="G1" t="s">
        <v>22</v>
      </c>
    </row>
    <row r="2" spans="1:7" ht="12.75" customHeight="1">
      <c r="A2">
        <v>1</v>
      </c>
      <c r="B2" s="1" t="str">
        <f>итог!B2</f>
        <v>Абрис1</v>
      </c>
      <c r="C2" s="2" t="s">
        <v>23</v>
      </c>
      <c r="D2" s="2">
        <v>0</v>
      </c>
      <c r="E2" s="5">
        <v>0</v>
      </c>
      <c r="F2" s="6">
        <f>MIN(C2:C5)</f>
        <v>1060</v>
      </c>
      <c r="G2" s="1">
        <f>итог!C8</f>
        <v>120</v>
      </c>
    </row>
    <row r="3" spans="1:7" ht="12.75" customHeight="1">
      <c r="A3">
        <v>2</v>
      </c>
      <c r="B3" s="1" t="str">
        <f>итог!B3</f>
        <v>Абрис2</v>
      </c>
      <c r="C3" s="2">
        <v>1060</v>
      </c>
      <c r="D3" s="2">
        <v>5</v>
      </c>
      <c r="E3" s="5">
        <f t="shared" ref="E3:E5" si="0">(($G$2*$F$2)/C3)-D3</f>
        <v>115</v>
      </c>
      <c r="F3" s="6"/>
    </row>
    <row r="4" spans="1:7" ht="12.75" customHeight="1">
      <c r="A4">
        <v>3</v>
      </c>
      <c r="B4" s="1" t="str">
        <f>итог!B4</f>
        <v>АбрисМ</v>
      </c>
      <c r="C4" s="2">
        <v>1347</v>
      </c>
      <c r="D4" s="2">
        <v>0</v>
      </c>
      <c r="E4" s="5">
        <f t="shared" si="0"/>
        <v>94.43207126948775</v>
      </c>
      <c r="F4" s="6"/>
    </row>
    <row r="5" spans="1:7" ht="12.75" customHeight="1">
      <c r="A5">
        <v>4</v>
      </c>
      <c r="B5" s="1" t="str">
        <f>итог!B5</f>
        <v>Школа Каякинга</v>
      </c>
      <c r="C5" s="2">
        <v>1310</v>
      </c>
      <c r="D5" s="2">
        <v>0</v>
      </c>
      <c r="E5" s="5">
        <f t="shared" si="0"/>
        <v>97.099236641221367</v>
      </c>
      <c r="F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9" sqref="E19"/>
    </sheetView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12.7109375" customWidth="1"/>
    <col min="7" max="7" width="14.28515625" customWidth="1"/>
  </cols>
  <sheetData>
    <row r="1" spans="1:7" ht="12.75" customHeight="1">
      <c r="A1" t="s">
        <v>0</v>
      </c>
      <c r="B1" t="s">
        <v>1</v>
      </c>
      <c r="C1" t="s">
        <v>9</v>
      </c>
      <c r="D1" t="s">
        <v>20</v>
      </c>
      <c r="E1" t="s">
        <v>11</v>
      </c>
      <c r="F1" t="s">
        <v>21</v>
      </c>
      <c r="G1" t="s">
        <v>22</v>
      </c>
    </row>
    <row r="2" spans="1:7" ht="12.75" customHeight="1">
      <c r="A2">
        <v>1</v>
      </c>
      <c r="B2" s="1" t="str">
        <f>итог!B2</f>
        <v>Абрис1</v>
      </c>
      <c r="C2" s="2">
        <v>1743</v>
      </c>
      <c r="D2" s="2">
        <v>10</v>
      </c>
      <c r="E2" s="5">
        <f t="shared" ref="E2:E5" si="0">(($G$2*$F$2)/C2)-D2</f>
        <v>48.382099827882961</v>
      </c>
      <c r="F2" s="6">
        <f>MIN(C2:C5)</f>
        <v>848</v>
      </c>
      <c r="G2" s="1">
        <f>итог!C8</f>
        <v>120</v>
      </c>
    </row>
    <row r="3" spans="1:7" ht="12.75" customHeight="1">
      <c r="A3">
        <v>2</v>
      </c>
      <c r="B3" s="1" t="str">
        <f>итог!B3</f>
        <v>Абрис2</v>
      </c>
      <c r="C3" s="2">
        <v>1355</v>
      </c>
      <c r="D3" s="2">
        <v>0</v>
      </c>
      <c r="E3" s="5">
        <f t="shared" si="0"/>
        <v>75.099630996309969</v>
      </c>
      <c r="F3" s="6"/>
    </row>
    <row r="4" spans="1:7" ht="12.75" customHeight="1">
      <c r="A4">
        <v>3</v>
      </c>
      <c r="B4" s="1" t="str">
        <f>итог!B4</f>
        <v>АбрисМ</v>
      </c>
      <c r="C4" s="2">
        <v>1800</v>
      </c>
      <c r="D4" s="2">
        <v>8</v>
      </c>
      <c r="E4" s="5">
        <f t="shared" si="0"/>
        <v>48.533333333333331</v>
      </c>
      <c r="F4" s="6"/>
    </row>
    <row r="5" spans="1:7" ht="12.75" customHeight="1">
      <c r="A5">
        <v>4</v>
      </c>
      <c r="B5" s="1" t="str">
        <f>итог!B5</f>
        <v>Школа Каякинга</v>
      </c>
      <c r="C5" s="2">
        <v>848</v>
      </c>
      <c r="D5" s="2">
        <v>1</v>
      </c>
      <c r="E5" s="5">
        <f t="shared" si="0"/>
        <v>119</v>
      </c>
      <c r="F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9" sqref="E19"/>
    </sheetView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12.7109375" customWidth="1"/>
    <col min="7" max="7" width="14.28515625" customWidth="1"/>
  </cols>
  <sheetData>
    <row r="1" spans="1:7" ht="12.75" customHeight="1">
      <c r="A1" t="s">
        <v>0</v>
      </c>
      <c r="B1" t="s">
        <v>1</v>
      </c>
      <c r="C1" t="s">
        <v>9</v>
      </c>
      <c r="D1" t="s">
        <v>20</v>
      </c>
      <c r="E1" t="s">
        <v>11</v>
      </c>
      <c r="F1" t="s">
        <v>21</v>
      </c>
      <c r="G1" t="s">
        <v>22</v>
      </c>
    </row>
    <row r="2" spans="1:7" ht="12.75" customHeight="1">
      <c r="A2">
        <v>1</v>
      </c>
      <c r="B2" s="1" t="str">
        <f>итог!B2</f>
        <v>Абрис1</v>
      </c>
      <c r="C2" s="2">
        <v>720</v>
      </c>
      <c r="D2" s="2">
        <v>17</v>
      </c>
      <c r="E2" s="5">
        <f t="shared" ref="E2:E5" si="0">(($G$2*$F$2)/C2)-D2</f>
        <v>23</v>
      </c>
      <c r="F2" s="6">
        <f>MIN(C2:C5)</f>
        <v>240</v>
      </c>
      <c r="G2" s="1">
        <f>итог!C8</f>
        <v>120</v>
      </c>
    </row>
    <row r="3" spans="1:7" ht="12.75" customHeight="1">
      <c r="A3">
        <v>2</v>
      </c>
      <c r="B3" s="1" t="str">
        <f>итог!B3</f>
        <v>Абрис2</v>
      </c>
      <c r="C3" s="2">
        <v>240</v>
      </c>
      <c r="D3" s="2">
        <v>4</v>
      </c>
      <c r="E3" s="5">
        <f t="shared" si="0"/>
        <v>116</v>
      </c>
      <c r="F3" s="6"/>
    </row>
    <row r="4" spans="1:7" ht="12.75" customHeight="1">
      <c r="A4">
        <v>3</v>
      </c>
      <c r="B4" s="1" t="str">
        <f>итог!B4</f>
        <v>АбрисМ</v>
      </c>
      <c r="C4" s="2">
        <v>840</v>
      </c>
      <c r="D4" s="2">
        <v>4</v>
      </c>
      <c r="E4" s="5">
        <f t="shared" si="0"/>
        <v>30.285714285714285</v>
      </c>
      <c r="F4" s="6"/>
    </row>
    <row r="5" spans="1:7" ht="12.75" customHeight="1">
      <c r="A5">
        <v>4</v>
      </c>
      <c r="B5" s="1" t="str">
        <f>итог!B5</f>
        <v>Школа Каякинга</v>
      </c>
      <c r="C5" s="2">
        <v>660</v>
      </c>
      <c r="D5" s="2">
        <v>3</v>
      </c>
      <c r="E5" s="5">
        <f t="shared" si="0"/>
        <v>40.636363636363633</v>
      </c>
      <c r="F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9" sqref="E19"/>
    </sheetView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12.7109375" customWidth="1"/>
    <col min="7" max="7" width="14.28515625" customWidth="1"/>
  </cols>
  <sheetData>
    <row r="1" spans="1:7" ht="12.75" customHeight="1">
      <c r="A1" t="s">
        <v>0</v>
      </c>
      <c r="B1" t="s">
        <v>1</v>
      </c>
      <c r="C1" t="s">
        <v>9</v>
      </c>
      <c r="D1" t="s">
        <v>20</v>
      </c>
      <c r="E1" t="s">
        <v>11</v>
      </c>
      <c r="F1" t="s">
        <v>21</v>
      </c>
      <c r="G1" t="s">
        <v>22</v>
      </c>
    </row>
    <row r="2" spans="1:7" ht="12.75" customHeight="1">
      <c r="A2">
        <v>1</v>
      </c>
      <c r="B2" s="1" t="str">
        <f>итог!B2</f>
        <v>Абрис1</v>
      </c>
      <c r="C2" s="2">
        <v>960</v>
      </c>
      <c r="D2" s="2">
        <v>0</v>
      </c>
      <c r="E2" s="5">
        <f t="shared" ref="E2:E5" si="0">(($G$2*$F$2)/C2)-D2</f>
        <v>112.5</v>
      </c>
      <c r="F2" s="6">
        <f>MIN(C2:C5)</f>
        <v>900</v>
      </c>
      <c r="G2" s="1">
        <f>итог!C8</f>
        <v>120</v>
      </c>
    </row>
    <row r="3" spans="1:7" ht="12.75" customHeight="1">
      <c r="A3">
        <v>2</v>
      </c>
      <c r="B3" s="1" t="str">
        <f>итог!B3</f>
        <v>Абрис2</v>
      </c>
      <c r="C3" s="2">
        <v>900</v>
      </c>
      <c r="D3" s="2">
        <v>0</v>
      </c>
      <c r="E3" s="5">
        <f t="shared" si="0"/>
        <v>120</v>
      </c>
      <c r="F3" s="6"/>
    </row>
    <row r="4" spans="1:7" ht="12.75" customHeight="1">
      <c r="A4">
        <v>3</v>
      </c>
      <c r="B4" s="1" t="str">
        <f>итог!B4</f>
        <v>АбрисМ</v>
      </c>
      <c r="C4" s="2">
        <v>1200</v>
      </c>
      <c r="D4" s="2">
        <v>0</v>
      </c>
      <c r="E4" s="5">
        <f t="shared" si="0"/>
        <v>90</v>
      </c>
      <c r="F4" s="6"/>
    </row>
    <row r="5" spans="1:7" ht="12.75" customHeight="1">
      <c r="A5">
        <v>4</v>
      </c>
      <c r="B5" s="1" t="str">
        <f>итог!B5</f>
        <v>Школа Каякинга</v>
      </c>
      <c r="C5" s="2">
        <v>1200</v>
      </c>
      <c r="D5" s="2">
        <v>0</v>
      </c>
      <c r="E5" s="5">
        <f t="shared" si="0"/>
        <v>90</v>
      </c>
      <c r="F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9" sqref="E19"/>
    </sheetView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12.7109375" customWidth="1"/>
    <col min="7" max="7" width="14.28515625" customWidth="1"/>
  </cols>
  <sheetData>
    <row r="1" spans="1:7" ht="12.75" customHeight="1">
      <c r="A1" t="s">
        <v>0</v>
      </c>
      <c r="B1" t="s">
        <v>1</v>
      </c>
      <c r="C1" t="s">
        <v>9</v>
      </c>
      <c r="D1" t="s">
        <v>20</v>
      </c>
      <c r="E1" t="s">
        <v>11</v>
      </c>
      <c r="F1" t="s">
        <v>21</v>
      </c>
      <c r="G1" t="s">
        <v>22</v>
      </c>
    </row>
    <row r="2" spans="1:7" ht="12.75" customHeight="1">
      <c r="A2">
        <v>1</v>
      </c>
      <c r="B2" s="1" t="str">
        <f>итог!B2</f>
        <v>Абрис1</v>
      </c>
      <c r="C2" s="2" t="s">
        <v>23</v>
      </c>
      <c r="D2" s="2">
        <v>15</v>
      </c>
      <c r="E2" s="5">
        <v>0</v>
      </c>
      <c r="F2" s="6">
        <f>MIN(C2:C5)</f>
        <v>1394</v>
      </c>
      <c r="G2" s="1">
        <f>итог!C8</f>
        <v>120</v>
      </c>
    </row>
    <row r="3" spans="1:7" ht="12.75" customHeight="1">
      <c r="A3">
        <v>2</v>
      </c>
      <c r="B3" s="1" t="str">
        <f>итог!B3</f>
        <v>Абрис2</v>
      </c>
      <c r="C3" s="2" t="s">
        <v>24</v>
      </c>
      <c r="D3" s="2">
        <v>0</v>
      </c>
      <c r="E3" s="5">
        <v>0</v>
      </c>
      <c r="F3" s="6"/>
    </row>
    <row r="4" spans="1:7" ht="12.75" customHeight="1">
      <c r="A4">
        <v>3</v>
      </c>
      <c r="B4" s="1" t="str">
        <f>итог!B4</f>
        <v>АбрисМ</v>
      </c>
      <c r="C4" s="2">
        <v>1642</v>
      </c>
      <c r="D4" s="2">
        <v>9</v>
      </c>
      <c r="E4" s="5">
        <f t="shared" ref="E4:E5" si="0">(($G$2*$F$2)/C4)-D4</f>
        <v>92.875761266747872</v>
      </c>
      <c r="F4" s="6"/>
    </row>
    <row r="5" spans="1:7" ht="12.75" customHeight="1">
      <c r="A5">
        <v>4</v>
      </c>
      <c r="B5" s="1" t="str">
        <f>итог!B5</f>
        <v>Школа Каякинга</v>
      </c>
      <c r="C5" s="2">
        <v>1394</v>
      </c>
      <c r="D5" s="2">
        <v>0</v>
      </c>
      <c r="E5" s="5">
        <f t="shared" si="0"/>
        <v>120</v>
      </c>
      <c r="F5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9" sqref="E19"/>
    </sheetView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12.7109375" customWidth="1"/>
    <col min="7" max="7" width="14.28515625" customWidth="1"/>
  </cols>
  <sheetData>
    <row r="1" spans="1:7" ht="12.75" customHeight="1">
      <c r="A1" t="s">
        <v>0</v>
      </c>
      <c r="B1" t="s">
        <v>1</v>
      </c>
      <c r="C1" t="s">
        <v>9</v>
      </c>
      <c r="D1" t="s">
        <v>20</v>
      </c>
      <c r="E1" t="s">
        <v>11</v>
      </c>
      <c r="F1" t="s">
        <v>21</v>
      </c>
      <c r="G1" t="s">
        <v>22</v>
      </c>
    </row>
    <row r="2" spans="1:7" ht="12.75" customHeight="1">
      <c r="A2">
        <v>1</v>
      </c>
      <c r="B2" s="1" t="str">
        <f>итог!B2</f>
        <v>Абрис1</v>
      </c>
      <c r="C2" s="2" t="s">
        <v>23</v>
      </c>
      <c r="D2" s="2">
        <v>0</v>
      </c>
      <c r="E2" s="5">
        <v>0</v>
      </c>
      <c r="F2" s="6">
        <f>MIN(C2:C5)</f>
        <v>882</v>
      </c>
      <c r="G2" s="1">
        <f>итог!C8</f>
        <v>120</v>
      </c>
    </row>
    <row r="3" spans="1:7" ht="12.75" customHeight="1">
      <c r="A3">
        <v>2</v>
      </c>
      <c r="B3" s="1" t="str">
        <f>итог!B3</f>
        <v>Абрис2</v>
      </c>
      <c r="C3" s="2" t="s">
        <v>25</v>
      </c>
      <c r="D3" s="2">
        <v>120</v>
      </c>
      <c r="E3" s="5">
        <v>-120</v>
      </c>
      <c r="F3" s="6"/>
    </row>
    <row r="4" spans="1:7" ht="12.75" customHeight="1">
      <c r="A4">
        <v>3</v>
      </c>
      <c r="B4" s="1" t="str">
        <f>итог!B4</f>
        <v>АбрисМ</v>
      </c>
      <c r="C4" s="2" t="s">
        <v>23</v>
      </c>
      <c r="D4" s="2">
        <v>0</v>
      </c>
      <c r="E4" s="5">
        <v>0</v>
      </c>
      <c r="F4" s="6"/>
    </row>
    <row r="5" spans="1:7" ht="12.75" customHeight="1">
      <c r="A5">
        <v>4</v>
      </c>
      <c r="B5" s="1" t="str">
        <f>итог!B5</f>
        <v>Школа Каякинга</v>
      </c>
      <c r="C5" s="2">
        <v>882</v>
      </c>
      <c r="D5" s="2">
        <v>0</v>
      </c>
      <c r="E5" s="5">
        <f>(($G$2*$F$2)/C5)-D5</f>
        <v>120</v>
      </c>
      <c r="F5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9" sqref="E19"/>
    </sheetView>
  </sheetViews>
  <sheetFormatPr defaultColWidth="17.140625" defaultRowHeight="12.75" customHeight="1"/>
  <cols>
    <col min="1" max="1" width="3.140625" customWidth="1"/>
    <col min="3" max="3" width="7.28515625" customWidth="1"/>
    <col min="4" max="4" width="7.5703125" customWidth="1"/>
    <col min="5" max="5" width="8.42578125" customWidth="1"/>
    <col min="6" max="6" width="12.7109375" customWidth="1"/>
    <col min="7" max="7" width="14.28515625" customWidth="1"/>
  </cols>
  <sheetData>
    <row r="1" spans="1:7" ht="12.75" customHeight="1">
      <c r="A1" t="s">
        <v>0</v>
      </c>
      <c r="B1" t="s">
        <v>1</v>
      </c>
      <c r="C1" t="s">
        <v>9</v>
      </c>
      <c r="D1" t="s">
        <v>20</v>
      </c>
      <c r="E1" t="s">
        <v>11</v>
      </c>
      <c r="F1" t="s">
        <v>21</v>
      </c>
      <c r="G1" t="s">
        <v>22</v>
      </c>
    </row>
    <row r="2" spans="1:7" ht="12.75" customHeight="1">
      <c r="A2">
        <v>1</v>
      </c>
      <c r="B2" s="1" t="str">
        <f>итог!B2</f>
        <v>Абрис1</v>
      </c>
      <c r="C2" s="2">
        <v>13920</v>
      </c>
      <c r="D2" s="2"/>
      <c r="E2" s="5">
        <f t="shared" ref="E2:E5" si="0">(($G$2*$F$2)/C2)-D2</f>
        <v>27.600574712643677</v>
      </c>
      <c r="F2" s="6">
        <f>MIN(C2:C5)</f>
        <v>7684</v>
      </c>
      <c r="G2" s="1">
        <f>итог!C10</f>
        <v>50</v>
      </c>
    </row>
    <row r="3" spans="1:7" ht="12.75" customHeight="1">
      <c r="A3">
        <v>2</v>
      </c>
      <c r="B3" s="1" t="str">
        <f>итог!B3</f>
        <v>Абрис2</v>
      </c>
      <c r="C3" s="2">
        <v>7684</v>
      </c>
      <c r="D3" s="2"/>
      <c r="E3" s="5">
        <f t="shared" si="0"/>
        <v>50</v>
      </c>
      <c r="F3" s="6"/>
    </row>
    <row r="4" spans="1:7" ht="12.75" customHeight="1">
      <c r="A4">
        <v>3</v>
      </c>
      <c r="B4" s="1" t="str">
        <f>итог!B4</f>
        <v>АбрисМ</v>
      </c>
      <c r="C4" s="2">
        <v>11681</v>
      </c>
      <c r="D4" s="2"/>
      <c r="E4" s="5">
        <f t="shared" si="0"/>
        <v>32.891019604485919</v>
      </c>
      <c r="F4" s="6"/>
    </row>
    <row r="5" spans="1:7" ht="12.75" customHeight="1">
      <c r="A5">
        <v>4</v>
      </c>
      <c r="B5" s="1" t="str">
        <f>итог!B5</f>
        <v>Школа Каякинга</v>
      </c>
      <c r="C5" s="2">
        <v>8942</v>
      </c>
      <c r="D5" s="2"/>
      <c r="E5" s="5">
        <f t="shared" si="0"/>
        <v>42.965779467680605</v>
      </c>
      <c r="F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итог</vt:lpstr>
      <vt:lpstr>э1</vt:lpstr>
      <vt:lpstr>э2</vt:lpstr>
      <vt:lpstr>э3</vt:lpstr>
      <vt:lpstr>э4</vt:lpstr>
      <vt:lpstr>э5</vt:lpstr>
      <vt:lpstr>э6</vt:lpstr>
      <vt:lpstr>э7</vt:lpstr>
      <vt:lpstr>вр</vt:lpstr>
      <vt:lpstr>э8</vt:lpstr>
      <vt:lpstr>связки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Бабенко Александр Николаевич</cp:lastModifiedBy>
  <dcterms:modified xsi:type="dcterms:W3CDTF">2014-01-09T11:23:15Z</dcterms:modified>
</cp:coreProperties>
</file>